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D145213B-9909-4514-A750-72D1BF53050E}" xr6:coauthVersionLast="47" xr6:coauthVersionMax="47" xr10:uidLastSave="{00000000-0000-0000-0000-000000000000}"/>
  <bookViews>
    <workbookView xWindow="1665" yWindow="420" windowWidth="16590" windowHeight="11835" xr2:uid="{00000000-000D-0000-FFFF-FFFF00000000}"/>
  </bookViews>
  <sheets>
    <sheet name="SO407" sheetId="1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7" l="1"/>
  <c r="L8" i="17"/>
  <c r="L7" i="17"/>
  <c r="L6" i="17"/>
  <c r="L4" i="17"/>
  <c r="L5" i="17" s="1"/>
  <c r="L3" i="17"/>
  <c r="L12" i="17"/>
  <c r="H9" i="17"/>
  <c r="D9" i="17"/>
  <c r="H8" i="17"/>
  <c r="D8" i="17"/>
  <c r="H5" i="17"/>
  <c r="D5" i="17"/>
  <c r="A4" i="17"/>
  <c r="A5" i="17" s="1"/>
  <c r="A6" i="17" s="1"/>
  <c r="A7" i="17" s="1"/>
  <c r="A8" i="17" s="1"/>
  <c r="A9" i="17" s="1"/>
  <c r="A11" i="17" s="1"/>
  <c r="A12" i="17" s="1"/>
  <c r="A13" i="17" s="1"/>
  <c r="L17" i="17"/>
  <c r="J13" i="17"/>
  <c r="I13" i="17"/>
  <c r="H13" i="17"/>
  <c r="G13" i="17"/>
  <c r="F13" i="17"/>
  <c r="E13" i="17"/>
  <c r="K13" i="17"/>
  <c r="D12" i="17"/>
  <c r="D15" i="17" s="1"/>
  <c r="L13" i="17"/>
  <c r="L15" i="17" l="1"/>
  <c r="A15" i="17"/>
  <c r="D13" i="17"/>
  <c r="A17" i="17" l="1"/>
  <c r="A18" i="17" s="1"/>
</calcChain>
</file>

<file path=xl/sharedStrings.xml><?xml version="1.0" encoding="utf-8"?>
<sst xmlns="http://schemas.openxmlformats.org/spreadsheetml/2006/main" count="42" uniqueCount="34">
  <si>
    <t>Por.č.</t>
  </si>
  <si>
    <t>Názov</t>
  </si>
  <si>
    <t>Mer. jedn.</t>
  </si>
  <si>
    <t>kus</t>
  </si>
  <si>
    <t>Paženie príložné</t>
  </si>
  <si>
    <t>Odstránenie paženia</t>
  </si>
  <si>
    <t>Zhutnené lôžko pod potrubie</t>
  </si>
  <si>
    <t>Zhutnený obsyp potrubia</t>
  </si>
  <si>
    <t>m</t>
  </si>
  <si>
    <t>KPL</t>
  </si>
  <si>
    <r>
      <t>Vyhľadávací vodič CuFe 6mm</t>
    </r>
    <r>
      <rPr>
        <vertAlign val="superscript"/>
        <sz val="12"/>
        <color theme="1"/>
        <rFont val="Arial"/>
        <family val="2"/>
        <charset val="238"/>
      </rPr>
      <t>2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</si>
  <si>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</si>
  <si>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</si>
  <si>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SKÚŠKY</t>
  </si>
  <si>
    <t>PV</t>
  </si>
  <si>
    <t>PV-I</t>
  </si>
  <si>
    <t>PV-II</t>
  </si>
  <si>
    <t>PV-III</t>
  </si>
  <si>
    <t>PV-IV</t>
  </si>
  <si>
    <t>PV-V</t>
  </si>
  <si>
    <t>PVP1</t>
  </si>
  <si>
    <t>PVP2</t>
  </si>
  <si>
    <t>SUMAR</t>
  </si>
  <si>
    <t>Montáž HDPE potrubia DN25 vrátane tvaroviek</t>
  </si>
  <si>
    <t>Tlaková skúška DN25</t>
  </si>
  <si>
    <t>OBJEKTY</t>
  </si>
  <si>
    <t>Výkopy</t>
  </si>
  <si>
    <t>Potrubia</t>
  </si>
  <si>
    <t>Výkop ryhy v zemine tr. 3</t>
  </si>
  <si>
    <t xml:space="preserve">Odvoz zeminy ma skládku do 5km </t>
  </si>
  <si>
    <t>Zhutnený zásyp</t>
  </si>
  <si>
    <t>PE100 SDR11 PN16 ∅32x3,0 mm vrátane tvaroviek</t>
  </si>
  <si>
    <t xml:space="preserve">Vybudovanie studňového systému, vrátane vyvŕtania studne, prefa armatúrnej šachty, vystrojenia, dopravy a montáže </t>
  </si>
  <si>
    <t xml:space="preserve">Závlahová šachta s ventilom vrátane dopravy a montáže.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</si>
</sst>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1"/>
      <name val="Calibri"/>
      <family val="2"/>
      <charset val="238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3" fontId="1" fillId="0" borderId="10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4" fontId="1" fillId="0" borderId="24" xfId="0" applyNumberFormat="1" applyFont="1" applyBorder="1" applyAlignment="1">
      <alignment horizontal="center" vertical="center"/>
    </xf>
    <xf numFmtId="4" fontId="1" fillId="0" borderId="25" xfId="0" applyNumberFormat="1" applyFont="1" applyBorder="1" applyAlignment="1">
      <alignment horizontal="center" vertical="center"/>
    </xf>
    <xf numFmtId="4" fontId="1" fillId="0" borderId="26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3" fontId="1" fillId="0" borderId="18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/>
    </xf>
    <xf numFmtId="0" fontId="1" fillId="0" borderId="23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4" fontId="5" fillId="0" borderId="32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22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03D66-3305-4780-A1D6-4067EC84A19E}">
  <dimension ref="A1:L18"/>
  <sheetViews>
    <sheetView tabSelected="1" view="pageLayout" zoomScaleNormal="100" workbookViewId="0">
      <selection activeCell="B8" sqref="B8"/>
    </sheetView>
  </sheetViews>
  <sheetFormatPr defaultColWidth="8.85546875" defaultRowHeight="15" x14ac:dyDescent="0.25"/>
  <cols>
    <col min="1" max="1" width="7" style="1" customWidth="1"/>
    <col min="2" max="2" width="58.42578125" style="1" customWidth="1"/>
    <col min="3" max="3" width="11" style="2" customWidth="1"/>
    <col min="4" max="4" width="0.140625" style="3" hidden="1" customWidth="1"/>
    <col min="5" max="5" width="6.42578125" style="1" hidden="1" customWidth="1"/>
    <col min="6" max="6" width="7.7109375" style="1" hidden="1" customWidth="1"/>
    <col min="7" max="7" width="6.85546875" style="1" hidden="1" customWidth="1"/>
    <col min="8" max="8" width="7.7109375" style="1" hidden="1" customWidth="1"/>
    <col min="9" max="9" width="6.7109375" style="1" hidden="1" customWidth="1"/>
    <col min="10" max="10" width="7.28515625" style="1" hidden="1" customWidth="1"/>
    <col min="11" max="11" width="26.85546875" style="1" hidden="1" customWidth="1"/>
    <col min="12" max="12" width="10.140625" style="1" bestFit="1" customWidth="1"/>
    <col min="13" max="16384" width="8.85546875" style="1"/>
  </cols>
  <sheetData>
    <row r="1" spans="1:12" ht="15.75" customHeight="1" thickBot="1" x14ac:dyDescent="0.3">
      <c r="A1" s="5" t="s">
        <v>0</v>
      </c>
      <c r="B1" s="5" t="s">
        <v>1</v>
      </c>
      <c r="C1" s="5" t="s">
        <v>2</v>
      </c>
      <c r="D1" s="7" t="s">
        <v>14</v>
      </c>
      <c r="E1" s="4" t="s">
        <v>15</v>
      </c>
      <c r="F1" s="4" t="s">
        <v>16</v>
      </c>
      <c r="G1" s="4" t="s">
        <v>17</v>
      </c>
      <c r="H1" s="4" t="s">
        <v>18</v>
      </c>
      <c r="I1" s="4" t="s">
        <v>19</v>
      </c>
      <c r="J1" s="4" t="s">
        <v>20</v>
      </c>
      <c r="K1" s="10" t="s">
        <v>21</v>
      </c>
      <c r="L1" s="11" t="s">
        <v>22</v>
      </c>
    </row>
    <row r="2" spans="1:12" ht="15.75" customHeight="1" thickBot="1" x14ac:dyDescent="0.3">
      <c r="A2" s="60" t="s">
        <v>26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2"/>
    </row>
    <row r="3" spans="1:12" ht="15.75" customHeight="1" thickBot="1" x14ac:dyDescent="0.3">
      <c r="A3" s="40">
        <v>1</v>
      </c>
      <c r="B3" s="39" t="s">
        <v>28</v>
      </c>
      <c r="C3" s="53" t="s">
        <v>11</v>
      </c>
      <c r="D3" s="54">
        <v>203.1</v>
      </c>
      <c r="E3" s="37">
        <v>5.9</v>
      </c>
      <c r="F3" s="34">
        <v>358720</v>
      </c>
      <c r="G3" s="33"/>
      <c r="H3" s="21">
        <v>12.32</v>
      </c>
      <c r="I3" s="29"/>
      <c r="J3" s="29"/>
      <c r="K3" s="52"/>
      <c r="L3" s="45">
        <f>L11*1.2*1</f>
        <v>179.56799999999998</v>
      </c>
    </row>
    <row r="4" spans="1:12" ht="15.75" customHeight="1" thickBot="1" x14ac:dyDescent="0.3">
      <c r="A4" s="40">
        <f>A3+1</f>
        <v>2</v>
      </c>
      <c r="B4" s="35" t="s">
        <v>4</v>
      </c>
      <c r="C4" s="36" t="s">
        <v>12</v>
      </c>
      <c r="D4" s="55">
        <v>342.7</v>
      </c>
      <c r="E4" s="37">
        <v>1.58</v>
      </c>
      <c r="F4" s="34">
        <v>72680</v>
      </c>
      <c r="G4" s="32"/>
      <c r="H4" s="21">
        <v>22.4</v>
      </c>
      <c r="I4" s="29"/>
      <c r="J4" s="29"/>
      <c r="K4" s="52"/>
      <c r="L4" s="45">
        <f>L11*1.2*2</f>
        <v>359.13599999999997</v>
      </c>
    </row>
    <row r="5" spans="1:12" ht="15.75" customHeight="1" thickBot="1" x14ac:dyDescent="0.3">
      <c r="A5" s="41">
        <f t="shared" ref="A5:A9" si="0">A4+1</f>
        <v>3</v>
      </c>
      <c r="B5" s="35" t="s">
        <v>5</v>
      </c>
      <c r="C5" s="36" t="s">
        <v>12</v>
      </c>
      <c r="D5" s="55">
        <f>D4</f>
        <v>342.7</v>
      </c>
      <c r="E5" s="37">
        <v>23.97</v>
      </c>
      <c r="F5" s="34">
        <v>86052.3</v>
      </c>
      <c r="G5" s="32"/>
      <c r="H5" s="21">
        <f>H4</f>
        <v>22.4</v>
      </c>
      <c r="I5" s="29"/>
      <c r="J5" s="29"/>
      <c r="K5" s="52"/>
      <c r="L5" s="45">
        <f>L4</f>
        <v>359.13599999999997</v>
      </c>
    </row>
    <row r="6" spans="1:12" ht="15.75" customHeight="1" thickBot="1" x14ac:dyDescent="0.3">
      <c r="A6" s="41">
        <f t="shared" si="0"/>
        <v>4</v>
      </c>
      <c r="B6" s="35" t="s">
        <v>6</v>
      </c>
      <c r="C6" s="36" t="s">
        <v>11</v>
      </c>
      <c r="D6" s="55">
        <v>17.100000000000001</v>
      </c>
      <c r="E6" s="37">
        <v>9.6999999999999993</v>
      </c>
      <c r="F6" s="34">
        <v>115429.99999999999</v>
      </c>
      <c r="G6" s="32"/>
      <c r="H6" s="21">
        <v>0.92</v>
      </c>
      <c r="I6" s="29"/>
      <c r="J6" s="29"/>
      <c r="K6" s="52"/>
      <c r="L6" s="45">
        <f>L11*1*0.15</f>
        <v>22.445999999999998</v>
      </c>
    </row>
    <row r="7" spans="1:12" ht="15.75" customHeight="1" thickBot="1" x14ac:dyDescent="0.3">
      <c r="A7" s="41">
        <f t="shared" si="0"/>
        <v>5</v>
      </c>
      <c r="B7" s="35" t="s">
        <v>7</v>
      </c>
      <c r="C7" s="36" t="s">
        <v>11</v>
      </c>
      <c r="D7" s="55">
        <v>48.2</v>
      </c>
      <c r="E7" s="37">
        <v>2.4300000000000002</v>
      </c>
      <c r="F7" s="34">
        <v>283483.80000000005</v>
      </c>
      <c r="G7" s="32"/>
      <c r="H7" s="21">
        <v>4.59</v>
      </c>
      <c r="I7" s="29"/>
      <c r="J7" s="29"/>
      <c r="K7" s="52"/>
      <c r="L7" s="45">
        <f>L11*0.329</f>
        <v>49.231559999999995</v>
      </c>
    </row>
    <row r="8" spans="1:12" ht="15.75" customHeight="1" thickBot="1" x14ac:dyDescent="0.3">
      <c r="A8" s="41">
        <f t="shared" si="0"/>
        <v>6</v>
      </c>
      <c r="B8" s="35" t="s">
        <v>30</v>
      </c>
      <c r="C8" s="36" t="s">
        <v>11</v>
      </c>
      <c r="D8" s="55" t="e">
        <f>D3+#REF!-D6-D7-11.2</f>
        <v>#REF!</v>
      </c>
      <c r="E8" s="37">
        <v>10.5</v>
      </c>
      <c r="F8" s="34">
        <v>221970</v>
      </c>
      <c r="G8" s="32"/>
      <c r="H8" s="21">
        <f>2.15</f>
        <v>2.15</v>
      </c>
      <c r="I8" s="29"/>
      <c r="J8" s="29"/>
      <c r="K8" s="52"/>
      <c r="L8" s="45">
        <f>L3-L6-L7</f>
        <v>107.89043999999998</v>
      </c>
    </row>
    <row r="9" spans="1:12" ht="18" thickBot="1" x14ac:dyDescent="0.3">
      <c r="A9" s="41">
        <f t="shared" si="0"/>
        <v>7</v>
      </c>
      <c r="B9" s="35" t="s">
        <v>29</v>
      </c>
      <c r="C9" s="36" t="s">
        <v>11</v>
      </c>
      <c r="D9" s="55">
        <f>D6+D7+11.2</f>
        <v>76.500000000000014</v>
      </c>
      <c r="E9" s="30"/>
      <c r="F9" s="30"/>
      <c r="G9" s="32"/>
      <c r="H9" s="21">
        <f>H3-H7-H6</f>
        <v>6.8100000000000005</v>
      </c>
      <c r="I9" s="29"/>
      <c r="J9" s="29"/>
      <c r="K9" s="52"/>
      <c r="L9" s="45">
        <f>L6+L7</f>
        <v>71.67756</v>
      </c>
    </row>
    <row r="10" spans="1:12" ht="16.5" thickBot="1" x14ac:dyDescent="0.3">
      <c r="A10" s="63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5"/>
    </row>
    <row r="11" spans="1:12" ht="15.75" customHeight="1" x14ac:dyDescent="0.25">
      <c r="A11" s="31">
        <f>A9+1</f>
        <v>8</v>
      </c>
      <c r="B11" s="23" t="s">
        <v>23</v>
      </c>
      <c r="C11" s="26" t="s">
        <v>8</v>
      </c>
      <c r="D11" s="42">
        <v>627.25</v>
      </c>
      <c r="E11" s="43"/>
      <c r="F11" s="43"/>
      <c r="G11" s="43"/>
      <c r="H11" s="43"/>
      <c r="I11" s="43"/>
      <c r="J11" s="43"/>
      <c r="K11" s="44"/>
      <c r="L11" s="45">
        <v>149.63999999999999</v>
      </c>
    </row>
    <row r="12" spans="1:12" ht="15.75" customHeight="1" x14ac:dyDescent="0.25">
      <c r="A12" s="6">
        <f>A11+1</f>
        <v>9</v>
      </c>
      <c r="B12" s="24" t="s">
        <v>31</v>
      </c>
      <c r="C12" s="8" t="s">
        <v>8</v>
      </c>
      <c r="D12" s="17">
        <f t="shared" ref="D12" si="1">D11</f>
        <v>627.25</v>
      </c>
      <c r="E12" s="38"/>
      <c r="F12" s="38"/>
      <c r="G12" s="38"/>
      <c r="H12" s="38"/>
      <c r="I12" s="38"/>
      <c r="J12" s="38"/>
      <c r="K12" s="46"/>
      <c r="L12" s="47">
        <f>L11</f>
        <v>149.63999999999999</v>
      </c>
    </row>
    <row r="13" spans="1:12" ht="18.75" thickBot="1" x14ac:dyDescent="0.3">
      <c r="A13" s="6">
        <f>A12+1</f>
        <v>10</v>
      </c>
      <c r="B13" s="25" t="s">
        <v>10</v>
      </c>
      <c r="C13" s="9" t="s">
        <v>8</v>
      </c>
      <c r="D13" s="18">
        <f t="shared" ref="D13:I13" si="2">D12*1.1</f>
        <v>689.97500000000002</v>
      </c>
      <c r="E13" s="19">
        <f t="shared" si="2"/>
        <v>0</v>
      </c>
      <c r="F13" s="19">
        <f t="shared" si="2"/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 t="e">
        <f>#REF!+2</f>
        <v>#REF!</v>
      </c>
      <c r="K13" s="20" t="e">
        <f>#REF!*1.1</f>
        <v>#REF!</v>
      </c>
      <c r="L13" s="48">
        <f>L11*1.1</f>
        <v>164.60399999999998</v>
      </c>
    </row>
    <row r="14" spans="1:12" ht="15.75" customHeight="1" thickBot="1" x14ac:dyDescent="0.3">
      <c r="A14" s="63" t="s">
        <v>13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5"/>
    </row>
    <row r="15" spans="1:12" ht="15.75" customHeight="1" thickBot="1" x14ac:dyDescent="0.3">
      <c r="A15" s="31">
        <f>A13+1</f>
        <v>11</v>
      </c>
      <c r="B15" s="12" t="s">
        <v>24</v>
      </c>
      <c r="C15" s="26" t="s">
        <v>8</v>
      </c>
      <c r="D15" s="14">
        <f>D12</f>
        <v>627.25</v>
      </c>
      <c r="E15" s="15"/>
      <c r="F15" s="15"/>
      <c r="G15" s="15"/>
      <c r="H15" s="15"/>
      <c r="I15" s="15"/>
      <c r="J15" s="15"/>
      <c r="K15" s="16"/>
      <c r="L15" s="45">
        <f>L11</f>
        <v>149.63999999999999</v>
      </c>
    </row>
    <row r="16" spans="1:12" ht="15.75" customHeight="1" thickBot="1" x14ac:dyDescent="0.3">
      <c r="A16" s="63" t="s">
        <v>25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5"/>
    </row>
    <row r="17" spans="1:12" ht="45" x14ac:dyDescent="0.25">
      <c r="A17" s="31">
        <f>A15+1</f>
        <v>12</v>
      </c>
      <c r="B17" s="56" t="s">
        <v>32</v>
      </c>
      <c r="C17" s="26" t="s">
        <v>9</v>
      </c>
      <c r="D17" s="13">
        <v>1</v>
      </c>
      <c r="E17" s="49"/>
      <c r="F17" s="49"/>
      <c r="G17" s="49"/>
      <c r="H17" s="49"/>
      <c r="I17" s="49"/>
      <c r="J17" s="49"/>
      <c r="K17" s="50"/>
      <c r="L17" s="28">
        <f t="shared" ref="L17" si="3">SUM(D17:K17)</f>
        <v>1</v>
      </c>
    </row>
    <row r="18" spans="1:12" ht="15.75" customHeight="1" thickBot="1" x14ac:dyDescent="0.3">
      <c r="A18" s="51">
        <f>A17+1</f>
        <v>13</v>
      </c>
      <c r="B18" s="57" t="s">
        <v>33</v>
      </c>
      <c r="C18" s="9" t="s">
        <v>3</v>
      </c>
      <c r="D18" s="22">
        <v>8</v>
      </c>
      <c r="E18" s="58">
        <v>1</v>
      </c>
      <c r="F18" s="58">
        <v>1</v>
      </c>
      <c r="G18" s="58">
        <v>1</v>
      </c>
      <c r="H18" s="58">
        <v>1</v>
      </c>
      <c r="I18" s="58">
        <v>1</v>
      </c>
      <c r="J18" s="58">
        <v>1</v>
      </c>
      <c r="K18" s="59">
        <v>1</v>
      </c>
      <c r="L18" s="27">
        <v>5</v>
      </c>
    </row>
  </sheetData>
  <mergeCells count="4">
    <mergeCell ref="A10:L10"/>
    <mergeCell ref="A2:L2"/>
    <mergeCell ref="A14:L14"/>
    <mergeCell ref="A16:L16"/>
  </mergeCells>
  <phoneticPr fontId="9" type="noConversion"/>
  <pageMargins left="0.59055118110236227" right="0" top="0.74803149606299213" bottom="0.74803149606299213" header="0.31496062992125984" footer="0.31496062992125984"/>
  <pageSetup paperSize="9" orientation="portrait" r:id="rId1"/>
  <headerFooter>
    <oddHeader xml:space="preserve">&amp;L&amp;"Arial,Tučné"&amp;9BA TERCHOVSKÁ - VHS&amp;C&amp;"Arial,Tučné"&amp;9SO407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SO407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2023-12-01T12:26:32Z</dcterms:modified>
</cp:coreProperties>
</file>